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7715" windowHeight="11820" activeTab="1"/>
  </bookViews>
  <sheets>
    <sheet name="Pluie vicennale" sheetId="2" r:id="rId1"/>
    <sheet name="Pluie centennale" sheetId="1" r:id="rId2"/>
  </sheets>
  <calcPr calcId="145621"/>
</workbook>
</file>

<file path=xl/calcChain.xml><?xml version="1.0" encoding="utf-8"?>
<calcChain xmlns="http://schemas.openxmlformats.org/spreadsheetml/2006/main">
  <c r="D20" i="1" l="1"/>
  <c r="B7" i="1" l="1"/>
  <c r="D31" i="1"/>
  <c r="D7" i="1"/>
  <c r="D11" i="1" l="1"/>
  <c r="D12" i="2"/>
  <c r="D11" i="2"/>
  <c r="D26" i="2" s="1"/>
  <c r="D33" i="2" l="1"/>
  <c r="D41" i="2" s="1"/>
  <c r="D26" i="1"/>
  <c r="D12" i="1"/>
  <c r="D46" i="2" l="1"/>
  <c r="D49" i="2" s="1"/>
  <c r="H26" i="1"/>
  <c r="D54" i="2"/>
  <c r="E54" i="2" s="1"/>
  <c r="D33" i="1"/>
  <c r="D41" i="1" s="1"/>
  <c r="D49" i="1" s="1"/>
  <c r="D54" i="1" l="1"/>
  <c r="E54" i="1" s="1"/>
</calcChain>
</file>

<file path=xl/sharedStrings.xml><?xml version="1.0" encoding="utf-8"?>
<sst xmlns="http://schemas.openxmlformats.org/spreadsheetml/2006/main" count="67" uniqueCount="37">
  <si>
    <t>"Le Pré Bourdeau" à CHAUCONIN-NEUFMONTIERS</t>
  </si>
  <si>
    <t>Gestion des eaux pluviales sur les parcelles privatives</t>
  </si>
  <si>
    <t>Lot n°</t>
  </si>
  <si>
    <t>Nom</t>
  </si>
  <si>
    <t>Paramètres initiaux</t>
  </si>
  <si>
    <t>Calcul de la surface active</t>
  </si>
  <si>
    <t>La surface des toitures correspond à la projection horizontale au sol des toitures</t>
  </si>
  <si>
    <t>Les surfaces annexes sont les surfaces des garages, des terrasses et autres surfaces imperméabilisées</t>
  </si>
  <si>
    <t>Calcul du volume d'eau à gérer</t>
  </si>
  <si>
    <t>h correspond à la hauteur de pluie en m</t>
  </si>
  <si>
    <t>Calcul du volume de la zone d'infiltration</t>
  </si>
  <si>
    <t>Indice de vide du matériaux drainant :</t>
  </si>
  <si>
    <t>Calcul de la surface de la zone d'infiltration</t>
  </si>
  <si>
    <t>P correspond à la profondeur de la zone d'infiltration en m</t>
  </si>
  <si>
    <t>Le temps de vidange de l'ouvrage devra être inférieur à 48 heures</t>
  </si>
  <si>
    <t>Vérification :</t>
  </si>
  <si>
    <r>
      <t>S</t>
    </r>
    <r>
      <rPr>
        <vertAlign val="subscript"/>
        <sz val="11"/>
        <color rgb="FF000000"/>
        <rFont val="Calibri"/>
        <family val="2"/>
      </rPr>
      <t>active</t>
    </r>
    <r>
      <rPr>
        <sz val="11"/>
        <color theme="1"/>
        <rFont val="Calibri"/>
        <family val="2"/>
        <scheme val="minor"/>
      </rPr>
      <t xml:space="preserve"> = surface toiture + surface annexe</t>
    </r>
  </si>
  <si>
    <r>
      <t>S</t>
    </r>
    <r>
      <rPr>
        <b/>
        <vertAlign val="subscript"/>
        <sz val="11"/>
        <color rgb="FF000000"/>
        <rFont val="Calibri"/>
        <family val="2"/>
      </rPr>
      <t>active</t>
    </r>
    <r>
      <rPr>
        <b/>
        <sz val="11"/>
        <color rgb="FF000000"/>
        <rFont val="Calibri"/>
        <family val="2"/>
      </rPr>
      <t xml:space="preserve"> en m²</t>
    </r>
  </si>
  <si>
    <r>
      <t>V</t>
    </r>
    <r>
      <rPr>
        <vertAlign val="subscript"/>
        <sz val="11"/>
        <color rgb="FF000000"/>
        <rFont val="Calibri"/>
        <family val="2"/>
      </rPr>
      <t>eau</t>
    </r>
    <r>
      <rPr>
        <sz val="11"/>
        <color theme="1"/>
        <rFont val="Calibri"/>
        <family val="2"/>
        <scheme val="minor"/>
      </rPr>
      <t xml:space="preserve"> = S</t>
    </r>
    <r>
      <rPr>
        <vertAlign val="subscript"/>
        <sz val="11"/>
        <color rgb="FF000000"/>
        <rFont val="Calibri"/>
        <family val="2"/>
      </rPr>
      <t>active</t>
    </r>
    <r>
      <rPr>
        <sz val="11"/>
        <color theme="1"/>
        <rFont val="Calibri"/>
        <family val="2"/>
        <scheme val="minor"/>
      </rPr>
      <t xml:space="preserve"> x h</t>
    </r>
  </si>
  <si>
    <r>
      <t>V</t>
    </r>
    <r>
      <rPr>
        <b/>
        <vertAlign val="subscript"/>
        <sz val="11"/>
        <color rgb="FF000000"/>
        <rFont val="Calibri"/>
        <family val="2"/>
      </rPr>
      <t>eau</t>
    </r>
    <r>
      <rPr>
        <b/>
        <sz val="11"/>
        <color rgb="FF000000"/>
        <rFont val="Calibri"/>
        <family val="2"/>
      </rPr>
      <t xml:space="preserve"> en m</t>
    </r>
    <r>
      <rPr>
        <b/>
        <vertAlign val="superscript"/>
        <sz val="11"/>
        <color rgb="FF000000"/>
        <rFont val="Calibri"/>
        <family val="2"/>
      </rPr>
      <t xml:space="preserve">3 </t>
    </r>
    <r>
      <rPr>
        <b/>
        <sz val="11"/>
        <color rgb="FF000000"/>
        <rFont val="Calibri"/>
        <family val="2"/>
      </rPr>
      <t xml:space="preserve"> =</t>
    </r>
  </si>
  <si>
    <r>
      <t>V</t>
    </r>
    <r>
      <rPr>
        <vertAlign val="subscript"/>
        <sz val="11"/>
        <color rgb="FF000000"/>
        <rFont val="Calibri"/>
        <family val="2"/>
      </rPr>
      <t>zone infiltration</t>
    </r>
    <r>
      <rPr>
        <sz val="11"/>
        <color theme="1"/>
        <rFont val="Calibri"/>
        <family val="2"/>
        <scheme val="minor"/>
      </rPr>
      <t xml:space="preserve"> = V</t>
    </r>
    <r>
      <rPr>
        <vertAlign val="subscript"/>
        <sz val="11"/>
        <color rgb="FF000000"/>
        <rFont val="Calibri"/>
        <family val="2"/>
      </rPr>
      <t>eau</t>
    </r>
    <r>
      <rPr>
        <sz val="11"/>
        <color theme="1"/>
        <rFont val="Calibri"/>
        <family val="2"/>
        <scheme val="minor"/>
      </rPr>
      <t xml:space="preserve"> / Indice de vide</t>
    </r>
  </si>
  <si>
    <r>
      <t>V</t>
    </r>
    <r>
      <rPr>
        <b/>
        <vertAlign val="subscript"/>
        <sz val="11"/>
        <color rgb="FF000000"/>
        <rFont val="Calibri"/>
        <family val="2"/>
      </rPr>
      <t>zone infiltration</t>
    </r>
    <r>
      <rPr>
        <b/>
        <sz val="11"/>
        <color rgb="FF000000"/>
        <rFont val="Calibri"/>
        <family val="2"/>
      </rPr>
      <t xml:space="preserve"> en m</t>
    </r>
    <r>
      <rPr>
        <b/>
        <vertAlign val="superscript"/>
        <sz val="11"/>
        <color rgb="FF000000"/>
        <rFont val="Calibri"/>
        <family val="2"/>
      </rPr>
      <t>3</t>
    </r>
  </si>
  <si>
    <r>
      <t>S</t>
    </r>
    <r>
      <rPr>
        <vertAlign val="subscript"/>
        <sz val="11"/>
        <color rgb="FF000000"/>
        <rFont val="Calibri"/>
        <family val="2"/>
      </rPr>
      <t>zone infiltration</t>
    </r>
    <r>
      <rPr>
        <sz val="11"/>
        <color theme="1"/>
        <rFont val="Calibri"/>
        <family val="2"/>
        <scheme val="minor"/>
      </rPr>
      <t xml:space="preserve"> = V</t>
    </r>
    <r>
      <rPr>
        <vertAlign val="subscript"/>
        <sz val="11"/>
        <color rgb="FF000000"/>
        <rFont val="Calibri"/>
        <family val="2"/>
      </rPr>
      <t xml:space="preserve">zone infiltration </t>
    </r>
    <r>
      <rPr>
        <sz val="11"/>
        <color theme="1"/>
        <rFont val="Calibri"/>
        <family val="2"/>
        <scheme val="minor"/>
      </rPr>
      <t>/ P</t>
    </r>
  </si>
  <si>
    <r>
      <t>S</t>
    </r>
    <r>
      <rPr>
        <b/>
        <vertAlign val="subscript"/>
        <sz val="11"/>
        <color rgb="FF000000"/>
        <rFont val="Calibri"/>
        <family val="2"/>
      </rPr>
      <t>zone infiltration</t>
    </r>
    <r>
      <rPr>
        <b/>
        <sz val="11"/>
        <color rgb="FF000000"/>
        <rFont val="Calibri"/>
        <family val="2"/>
      </rPr>
      <t xml:space="preserve"> en m² =</t>
    </r>
  </si>
  <si>
    <r>
      <t>V</t>
    </r>
    <r>
      <rPr>
        <b/>
        <vertAlign val="subscript"/>
        <sz val="11"/>
        <color rgb="FF000000"/>
        <rFont val="Calibri"/>
        <family val="2"/>
      </rPr>
      <t>eau</t>
    </r>
    <r>
      <rPr>
        <b/>
        <sz val="11"/>
        <color rgb="FF000000"/>
        <rFont val="Calibri"/>
        <family val="2"/>
      </rPr>
      <t xml:space="preserve"> / (S</t>
    </r>
    <r>
      <rPr>
        <b/>
        <vertAlign val="subscript"/>
        <sz val="11"/>
        <color rgb="FF000000"/>
        <rFont val="Calibri"/>
        <family val="2"/>
      </rPr>
      <t>zone infiltration</t>
    </r>
    <r>
      <rPr>
        <b/>
        <sz val="11"/>
        <color rgb="FF000000"/>
        <rFont val="Calibri"/>
        <family val="2"/>
      </rPr>
      <t xml:space="preserve"> x Pe x 3600) =</t>
    </r>
  </si>
  <si>
    <t>Hauteur de pluie (h) en m sur 3 heures</t>
  </si>
  <si>
    <t>Indice (%) de vide du matériaux drainant :</t>
  </si>
  <si>
    <r>
      <t xml:space="preserve">D </t>
    </r>
    <r>
      <rPr>
        <b/>
        <sz val="11"/>
        <color theme="1"/>
        <rFont val="Calibri"/>
        <family val="2"/>
        <scheme val="minor"/>
      </rPr>
      <t>en 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= V</t>
    </r>
    <r>
      <rPr>
        <b/>
        <vertAlign val="subscript"/>
        <sz val="11"/>
        <color theme="1"/>
        <rFont val="Calibri"/>
        <family val="2"/>
        <scheme val="minor"/>
      </rPr>
      <t>pluie100</t>
    </r>
    <r>
      <rPr>
        <b/>
        <sz val="11"/>
        <color theme="1"/>
        <rFont val="Calibri"/>
        <family val="2"/>
        <scheme val="minor"/>
      </rPr>
      <t xml:space="preserve"> - V</t>
    </r>
    <r>
      <rPr>
        <b/>
        <vertAlign val="subscript"/>
        <sz val="11"/>
        <color theme="1"/>
        <rFont val="Calibri"/>
        <family val="2"/>
        <scheme val="minor"/>
      </rPr>
      <t>pluie 20</t>
    </r>
  </si>
  <si>
    <r>
      <t xml:space="preserve">Si le </t>
    </r>
    <r>
      <rPr>
        <b/>
        <sz val="11"/>
        <color rgb="FFFF0000"/>
        <rFont val="Calibri"/>
        <family val="2"/>
      </rPr>
      <t>résultat</t>
    </r>
    <r>
      <rPr>
        <b/>
        <sz val="11"/>
        <color theme="1"/>
        <rFont val="Calibri"/>
        <family val="2"/>
      </rPr>
      <t xml:space="preserve"> ci-dessus est supérieur à 48, augmenter la surface de la zone d'infiltration en en diminuant la profondeur P ; pour des matériaux drainant avec un indice de vide de 30%, ne pas dépasser une profondeur de 1,15, et de 1,38 m si l'indice de vide n'est que de 25%</t>
    </r>
  </si>
  <si>
    <r>
      <t xml:space="preserve">CALCUL DE DIMENSIONNEMENT DE LA ZONE D'INFILTRATION                             (MASSIF DRAINANT OU TRANCHÉE DRAINANTE)                                                        </t>
    </r>
    <r>
      <rPr>
        <b/>
        <sz val="20"/>
        <color rgb="FF0070C0"/>
        <rFont val="Calibri"/>
        <family val="2"/>
      </rPr>
      <t>PLUIE VICENNALE (Période retour 20 ans)</t>
    </r>
  </si>
  <si>
    <r>
      <t xml:space="preserve">CALCUL DE DIMENSIONNEMENT DE LA ZONE D'INFILTRATION                             (MASSIF DRAINANT OU TRANCHÉE DRAINANTE)                                                        </t>
    </r>
    <r>
      <rPr>
        <b/>
        <sz val="20"/>
        <color rgb="FF0070C0"/>
        <rFont val="Calibri"/>
        <family val="2"/>
      </rPr>
      <t>PLUIE CENTENNALE (Période retour 100 ans)</t>
    </r>
  </si>
  <si>
    <r>
      <t>L</t>
    </r>
    <r>
      <rPr>
        <vertAlign val="subscript"/>
        <sz val="11"/>
        <color theme="1"/>
        <rFont val="Calibri"/>
        <family val="2"/>
      </rPr>
      <t>ouvrage</t>
    </r>
    <r>
      <rPr>
        <vertAlign val="subscript"/>
        <sz val="11"/>
        <color rgb="FF00000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= S</t>
    </r>
    <r>
      <rPr>
        <vertAlign val="subscript"/>
        <sz val="11"/>
        <color rgb="FF000000"/>
        <rFont val="Calibri"/>
        <family val="2"/>
      </rPr>
      <t>zone d'infiltration</t>
    </r>
    <r>
      <rPr>
        <sz val="11"/>
        <color theme="1"/>
        <rFont val="Calibri"/>
        <family val="2"/>
        <scheme val="minor"/>
      </rPr>
      <t xml:space="preserve"> / l</t>
    </r>
  </si>
  <si>
    <r>
      <t>L</t>
    </r>
    <r>
      <rPr>
        <b/>
        <vertAlign val="subscript"/>
        <sz val="11"/>
        <color rgb="FF000000"/>
        <rFont val="Calibri"/>
        <family val="2"/>
      </rPr>
      <t xml:space="preserve">ouvrage </t>
    </r>
    <r>
      <rPr>
        <b/>
        <sz val="11"/>
        <color rgb="FF000000"/>
        <rFont val="Calibri"/>
        <family val="2"/>
      </rPr>
      <t>en m =</t>
    </r>
  </si>
  <si>
    <t>l correspond à la largeur, en mètres, de la tranchée ou du massif drainant</t>
  </si>
  <si>
    <t>Calcul de la longueur de l'ouvrage (tranchée ou massif drainant)</t>
  </si>
  <si>
    <t>Perméabilité (Pe) en m/s</t>
  </si>
  <si>
    <t>Les calculs ci-dessus ne sont destinés qu'à calculer le volume de l'excédent (par rapport à une pluie vicennale) pouvant être renvoyé, par surverse, vers les ouvrages communs du lotissement (noues). Lorsqu'une telle surverse est impossible, notamment pour des raisons liées à la topographie, l'alternative est la suivante : soit adapter l'ouvrage à une pluie centennale, en utilisant les résultats de la grille de calcul ci-dessus, soit aménager la surface de la partie privative de manière à pouvoir accueillir et retenir le volume excédentaire.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</si>
</sst>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rgb="FF0070C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vertAlign val="subscript"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vertAlign val="subscript"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20"/>
      <color rgb="FF0070C0"/>
      <name val="Calibri"/>
      <family val="2"/>
    </font>
    <font>
      <b/>
      <sz val="11"/>
      <color theme="1"/>
      <name val="Symbol"/>
      <family val="1"/>
      <charset val="2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vertAlign val="subscript"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rgb="FF00000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11" fontId="2" fillId="0" borderId="0" xfId="0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2" fontId="10" fillId="0" borderId="1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2" fontId="10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vertical="center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9" fontId="12" fillId="4" borderId="1" xfId="1" applyFont="1" applyFill="1" applyBorder="1" applyAlignment="1" applyProtection="1">
      <alignment vertical="center"/>
      <protection locked="0"/>
    </xf>
    <xf numFmtId="9" fontId="12" fillId="2" borderId="1" xfId="1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justify" vertical="center" wrapText="1"/>
    </xf>
    <xf numFmtId="0" fontId="12" fillId="0" borderId="0" xfId="0" applyFont="1" applyFill="1" applyBorder="1" applyAlignment="1" applyProtection="1">
      <alignment horizontal="justify" vertical="center" wrapText="1"/>
    </xf>
    <xf numFmtId="0" fontId="12" fillId="0" borderId="11" xfId="0" applyFont="1" applyFill="1" applyBorder="1" applyAlignment="1" applyProtection="1">
      <alignment horizontal="justify" vertical="center" wrapText="1"/>
    </xf>
    <xf numFmtId="0" fontId="12" fillId="0" borderId="18" xfId="0" applyFont="1" applyFill="1" applyBorder="1" applyAlignment="1" applyProtection="1">
      <alignment horizontal="justify" vertical="center" wrapText="1"/>
    </xf>
    <xf numFmtId="0" fontId="12" fillId="0" borderId="19" xfId="0" applyFont="1" applyFill="1" applyBorder="1" applyAlignment="1" applyProtection="1">
      <alignment horizontal="justify" vertical="center" wrapText="1"/>
    </xf>
    <xf numFmtId="0" fontId="12" fillId="0" borderId="20" xfId="0" applyFont="1" applyFill="1" applyBorder="1" applyAlignment="1" applyProtection="1">
      <alignment horizontal="justify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justify" vertical="center" wrapText="1"/>
    </xf>
    <xf numFmtId="0" fontId="2" fillId="0" borderId="5" xfId="0" applyFont="1" applyFill="1" applyBorder="1" applyAlignment="1" applyProtection="1">
      <alignment horizontal="justify" vertical="center" wrapText="1"/>
    </xf>
    <xf numFmtId="0" fontId="2" fillId="0" borderId="16" xfId="0" applyFont="1" applyFill="1" applyBorder="1" applyAlignment="1" applyProtection="1">
      <alignment horizontal="justify" vertical="center" wrapText="1"/>
    </xf>
    <xf numFmtId="0" fontId="2" fillId="0" borderId="6" xfId="0" applyFont="1" applyFill="1" applyBorder="1" applyAlignment="1" applyProtection="1">
      <alignment horizontal="justify" vertical="center" wrapText="1"/>
    </xf>
    <xf numFmtId="164" fontId="12" fillId="4" borderId="5" xfId="0" applyNumberFormat="1" applyFont="1" applyFill="1" applyBorder="1" applyAlignment="1" applyProtection="1">
      <alignment horizontal="right" vertical="center"/>
      <protection locked="0"/>
    </xf>
    <xf numFmtId="164" fontId="12" fillId="4" borderId="6" xfId="0" applyNumberFormat="1" applyFont="1" applyFill="1" applyBorder="1" applyAlignment="1" applyProtection="1">
      <alignment horizontal="right" vertical="center"/>
      <protection locked="0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center" vertical="top"/>
    </xf>
    <xf numFmtId="0" fontId="14" fillId="3" borderId="3" xfId="0" applyFont="1" applyFill="1" applyBorder="1" applyAlignment="1" applyProtection="1">
      <alignment horizontal="center" vertical="top"/>
    </xf>
    <xf numFmtId="0" fontId="14" fillId="3" borderId="4" xfId="0" applyFont="1" applyFill="1" applyBorder="1" applyAlignment="1" applyProtection="1">
      <alignment horizontal="center" vertical="top"/>
    </xf>
    <xf numFmtId="0" fontId="10" fillId="0" borderId="10" xfId="0" applyFont="1" applyFill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justify" vertical="center" wrapText="1"/>
    </xf>
    <xf numFmtId="0" fontId="10" fillId="0" borderId="11" xfId="0" applyFont="1" applyFill="1" applyBorder="1" applyAlignment="1" applyProtection="1">
      <alignment horizontal="justify" vertical="center" wrapText="1"/>
    </xf>
    <xf numFmtId="0" fontId="10" fillId="0" borderId="18" xfId="0" applyFont="1" applyFill="1" applyBorder="1" applyAlignment="1" applyProtection="1">
      <alignment horizontal="justify" vertical="center" wrapText="1"/>
    </xf>
    <xf numFmtId="0" fontId="10" fillId="0" borderId="19" xfId="0" applyFont="1" applyFill="1" applyBorder="1" applyAlignment="1" applyProtection="1">
      <alignment horizontal="justify" vertical="center" wrapText="1"/>
    </xf>
    <xf numFmtId="0" fontId="10" fillId="0" borderId="20" xfId="0" applyFont="1" applyFill="1" applyBorder="1" applyAlignment="1" applyProtection="1">
      <alignment horizontal="justify" vertical="center" wrapText="1"/>
    </xf>
    <xf numFmtId="164" fontId="12" fillId="2" borderId="5" xfId="0" applyNumberFormat="1" applyFont="1" applyFill="1" applyBorder="1" applyAlignment="1" applyProtection="1">
      <alignment horizontal="right" vertical="center"/>
      <protection locked="0"/>
    </xf>
    <xf numFmtId="164" fontId="12" fillId="2" borderId="6" xfId="0" applyNumberFormat="1" applyFont="1" applyFill="1" applyBorder="1" applyAlignment="1" applyProtection="1">
      <alignment horizontal="right" vertical="center"/>
      <protection locked="0"/>
    </xf>
    <xf numFmtId="2" fontId="12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12" fillId="2" borderId="6" xfId="0" applyNumberFormat="1" applyFont="1" applyFill="1" applyBorder="1" applyAlignment="1" applyProtection="1">
      <alignment horizontal="right" vertical="center" wrapText="1"/>
      <protection locked="0"/>
    </xf>
    <xf numFmtId="2" fontId="12" fillId="4" borderId="5" xfId="0" applyNumberFormat="1" applyFont="1" applyFill="1" applyBorder="1" applyAlignment="1" applyProtection="1">
      <alignment horizontal="right" vertical="center" wrapText="1"/>
      <protection locked="0"/>
    </xf>
    <xf numFmtId="2" fontId="12" fillId="4" borderId="6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" xfId="0" applyNumberFormat="1" applyFont="1" applyFill="1" applyBorder="1" applyAlignment="1" applyProtection="1">
      <alignment horizontal="right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25" workbookViewId="0">
      <selection activeCell="D38" sqref="D38:D39"/>
    </sheetView>
  </sheetViews>
  <sheetFormatPr baseColWidth="10" defaultRowHeight="15" x14ac:dyDescent="0.25"/>
  <cols>
    <col min="1" max="1" width="13" style="1" customWidth="1"/>
    <col min="2" max="2" width="12.5703125" style="1" customWidth="1"/>
    <col min="3" max="16384" width="11.42578125" style="1"/>
  </cols>
  <sheetData>
    <row r="1" spans="1:8" x14ac:dyDescent="0.25">
      <c r="A1" s="25" t="s">
        <v>0</v>
      </c>
      <c r="B1" s="26"/>
      <c r="C1" s="26"/>
      <c r="D1" s="26"/>
      <c r="E1" s="26"/>
      <c r="F1" s="26"/>
      <c r="G1" s="26"/>
      <c r="H1" s="27"/>
    </row>
    <row r="2" spans="1:8" x14ac:dyDescent="0.25">
      <c r="A2" s="28" t="s">
        <v>1</v>
      </c>
      <c r="B2" s="29"/>
      <c r="C2" s="29"/>
      <c r="D2" s="29"/>
      <c r="E2" s="29"/>
      <c r="F2" s="29"/>
      <c r="G2" s="29"/>
      <c r="H2" s="30"/>
    </row>
    <row r="3" spans="1:8" ht="7.5" customHeight="1" x14ac:dyDescent="0.25">
      <c r="A3" s="12"/>
      <c r="H3" s="13"/>
    </row>
    <row r="4" spans="1:8" ht="33.75" customHeight="1" x14ac:dyDescent="0.25">
      <c r="A4" s="31" t="s">
        <v>29</v>
      </c>
      <c r="B4" s="32"/>
      <c r="C4" s="32"/>
      <c r="D4" s="32"/>
      <c r="E4" s="32"/>
      <c r="F4" s="32"/>
      <c r="G4" s="32"/>
      <c r="H4" s="33"/>
    </row>
    <row r="5" spans="1:8" ht="33.75" customHeight="1" x14ac:dyDescent="0.25">
      <c r="A5" s="31"/>
      <c r="B5" s="32"/>
      <c r="C5" s="32"/>
      <c r="D5" s="32"/>
      <c r="E5" s="32"/>
      <c r="F5" s="32"/>
      <c r="G5" s="32"/>
      <c r="H5" s="33"/>
    </row>
    <row r="6" spans="1:8" ht="7.5" customHeight="1" x14ac:dyDescent="0.25">
      <c r="A6" s="12"/>
      <c r="H6" s="13"/>
    </row>
    <row r="7" spans="1:8" ht="18.75" x14ac:dyDescent="0.25">
      <c r="A7" s="14" t="s">
        <v>2</v>
      </c>
      <c r="B7" s="19"/>
      <c r="C7" s="2" t="s">
        <v>3</v>
      </c>
      <c r="D7" s="34"/>
      <c r="E7" s="34"/>
      <c r="F7" s="34"/>
      <c r="G7" s="34"/>
      <c r="H7" s="35"/>
    </row>
    <row r="8" spans="1:8" ht="7.5" customHeight="1" x14ac:dyDescent="0.25">
      <c r="A8" s="12"/>
      <c r="H8" s="13"/>
    </row>
    <row r="9" spans="1:8" ht="18.75" x14ac:dyDescent="0.25">
      <c r="A9" s="15" t="s">
        <v>4</v>
      </c>
      <c r="H9" s="13"/>
    </row>
    <row r="10" spans="1:8" ht="7.5" customHeight="1" x14ac:dyDescent="0.25">
      <c r="A10" s="12"/>
      <c r="H10" s="13"/>
    </row>
    <row r="11" spans="1:8" x14ac:dyDescent="0.25">
      <c r="A11" s="12" t="s">
        <v>25</v>
      </c>
      <c r="D11" s="1">
        <f>(10.687*(180^(1-0.757)))/1000</f>
        <v>3.7747398684811417E-2</v>
      </c>
      <c r="H11" s="13"/>
    </row>
    <row r="12" spans="1:8" x14ac:dyDescent="0.25">
      <c r="A12" s="12" t="s">
        <v>35</v>
      </c>
      <c r="D12" s="3">
        <f>2*10^-6</f>
        <v>1.9999999999999999E-6</v>
      </c>
      <c r="H12" s="13"/>
    </row>
    <row r="13" spans="1:8" ht="7.5" customHeight="1" x14ac:dyDescent="0.25">
      <c r="A13" s="12"/>
      <c r="H13" s="13"/>
    </row>
    <row r="14" spans="1:8" ht="18.75" x14ac:dyDescent="0.25">
      <c r="A14" s="15" t="s">
        <v>5</v>
      </c>
      <c r="H14" s="13"/>
    </row>
    <row r="15" spans="1:8" ht="7.5" customHeight="1" x14ac:dyDescent="0.25">
      <c r="A15" s="12"/>
      <c r="H15" s="13"/>
    </row>
    <row r="16" spans="1:8" ht="18" x14ac:dyDescent="0.25">
      <c r="A16" s="12" t="s">
        <v>16</v>
      </c>
      <c r="H16" s="13"/>
    </row>
    <row r="17" spans="1:8" x14ac:dyDescent="0.25">
      <c r="A17" s="12" t="s">
        <v>6</v>
      </c>
      <c r="H17" s="13"/>
    </row>
    <row r="18" spans="1:8" x14ac:dyDescent="0.25">
      <c r="A18" s="12" t="s">
        <v>7</v>
      </c>
      <c r="H18" s="13"/>
    </row>
    <row r="19" spans="1:8" ht="7.5" customHeight="1" x14ac:dyDescent="0.25">
      <c r="A19" s="12"/>
      <c r="H19" s="13"/>
    </row>
    <row r="20" spans="1:8" ht="18" x14ac:dyDescent="0.25">
      <c r="A20" s="23" t="s">
        <v>17</v>
      </c>
      <c r="B20" s="24"/>
      <c r="C20" s="24"/>
      <c r="D20" s="20"/>
      <c r="H20" s="13"/>
    </row>
    <row r="21" spans="1:8" ht="7.5" customHeight="1" x14ac:dyDescent="0.25">
      <c r="A21" s="12"/>
      <c r="H21" s="13"/>
    </row>
    <row r="22" spans="1:8" ht="18.75" x14ac:dyDescent="0.25">
      <c r="A22" s="15" t="s">
        <v>8</v>
      </c>
      <c r="H22" s="13"/>
    </row>
    <row r="23" spans="1:8" ht="7.5" customHeight="1" x14ac:dyDescent="0.25">
      <c r="A23" s="12"/>
      <c r="H23" s="13"/>
    </row>
    <row r="24" spans="1:8" ht="18" x14ac:dyDescent="0.25">
      <c r="A24" s="12" t="s">
        <v>18</v>
      </c>
      <c r="H24" s="13"/>
    </row>
    <row r="25" spans="1:8" x14ac:dyDescent="0.25">
      <c r="A25" s="12" t="s">
        <v>9</v>
      </c>
      <c r="H25" s="13"/>
    </row>
    <row r="26" spans="1:8" ht="18" x14ac:dyDescent="0.25">
      <c r="A26" s="23" t="s">
        <v>19</v>
      </c>
      <c r="B26" s="24"/>
      <c r="C26" s="24"/>
      <c r="D26" s="4">
        <f>ROUND(D20*D11,3)</f>
        <v>0</v>
      </c>
      <c r="H26" s="13"/>
    </row>
    <row r="27" spans="1:8" ht="7.5" customHeight="1" x14ac:dyDescent="0.25">
      <c r="A27" s="12"/>
      <c r="H27" s="13"/>
    </row>
    <row r="28" spans="1:8" ht="18.75" x14ac:dyDescent="0.25">
      <c r="A28" s="15" t="s">
        <v>10</v>
      </c>
      <c r="H28" s="13"/>
    </row>
    <row r="29" spans="1:8" ht="7.5" customHeight="1" x14ac:dyDescent="0.25">
      <c r="A29" s="12"/>
      <c r="H29" s="13"/>
    </row>
    <row r="30" spans="1:8" ht="18" x14ac:dyDescent="0.25">
      <c r="A30" s="12" t="s">
        <v>20</v>
      </c>
      <c r="H30" s="13"/>
    </row>
    <row r="31" spans="1:8" x14ac:dyDescent="0.25">
      <c r="A31" s="42" t="s">
        <v>26</v>
      </c>
      <c r="B31" s="43"/>
      <c r="C31" s="44"/>
      <c r="D31" s="21"/>
      <c r="H31" s="13"/>
    </row>
    <row r="32" spans="1:8" ht="7.5" customHeight="1" x14ac:dyDescent="0.25">
      <c r="A32" s="12"/>
      <c r="H32" s="13"/>
    </row>
    <row r="33" spans="1:8" x14ac:dyDescent="0.25">
      <c r="A33" s="45" t="s">
        <v>21</v>
      </c>
      <c r="B33" s="46"/>
      <c r="C33" s="46"/>
      <c r="D33" s="73" t="e">
        <f>ROUND(D26/D31,3)</f>
        <v>#DIV/0!</v>
      </c>
      <c r="H33" s="13"/>
    </row>
    <row r="34" spans="1:8" ht="7.5" customHeight="1" x14ac:dyDescent="0.25">
      <c r="A34" s="12"/>
      <c r="H34" s="13"/>
    </row>
    <row r="35" spans="1:8" ht="18.75" x14ac:dyDescent="0.25">
      <c r="A35" s="15" t="s">
        <v>12</v>
      </c>
      <c r="H35" s="13"/>
    </row>
    <row r="36" spans="1:8" ht="7.5" customHeight="1" x14ac:dyDescent="0.25">
      <c r="A36" s="12"/>
      <c r="H36" s="13"/>
    </row>
    <row r="37" spans="1:8" ht="18" x14ac:dyDescent="0.25">
      <c r="A37" s="12" t="s">
        <v>22</v>
      </c>
      <c r="H37" s="13"/>
    </row>
    <row r="38" spans="1:8" x14ac:dyDescent="0.25">
      <c r="A38" s="47" t="s">
        <v>13</v>
      </c>
      <c r="B38" s="48"/>
      <c r="C38" s="48"/>
      <c r="D38" s="51"/>
      <c r="H38" s="13"/>
    </row>
    <row r="39" spans="1:8" x14ac:dyDescent="0.25">
      <c r="A39" s="49"/>
      <c r="B39" s="50"/>
      <c r="C39" s="50"/>
      <c r="D39" s="52"/>
      <c r="H39" s="13"/>
    </row>
    <row r="40" spans="1:8" ht="7.5" customHeight="1" x14ac:dyDescent="0.25">
      <c r="A40" s="16"/>
      <c r="B40" s="10"/>
      <c r="C40" s="10"/>
      <c r="D40" s="5"/>
      <c r="H40" s="13"/>
    </row>
    <row r="41" spans="1:8" ht="18" x14ac:dyDescent="0.25">
      <c r="A41" s="23" t="s">
        <v>23</v>
      </c>
      <c r="B41" s="24"/>
      <c r="C41" s="24"/>
      <c r="D41" s="4" t="e">
        <f>ROUND(D33/D38,2)</f>
        <v>#DIV/0!</v>
      </c>
      <c r="H41" s="13"/>
    </row>
    <row r="42" spans="1:8" ht="7.5" customHeight="1" x14ac:dyDescent="0.25">
      <c r="A42" s="12"/>
      <c r="H42" s="13"/>
    </row>
    <row r="43" spans="1:8" ht="18.75" x14ac:dyDescent="0.25">
      <c r="A43" s="15" t="s">
        <v>34</v>
      </c>
      <c r="H43" s="13"/>
    </row>
    <row r="44" spans="1:8" ht="7.5" customHeight="1" x14ac:dyDescent="0.25">
      <c r="A44" s="12"/>
      <c r="H44" s="13"/>
    </row>
    <row r="45" spans="1:8" ht="18" x14ac:dyDescent="0.25">
      <c r="A45" s="12" t="s">
        <v>31</v>
      </c>
      <c r="H45" s="13"/>
    </row>
    <row r="46" spans="1:8" x14ac:dyDescent="0.25">
      <c r="A46" s="47" t="s">
        <v>33</v>
      </c>
      <c r="B46" s="48"/>
      <c r="C46" s="48"/>
      <c r="D46" s="71" t="e">
        <f>ROUND(D41^0.5,2)</f>
        <v>#DIV/0!</v>
      </c>
      <c r="H46" s="13"/>
    </row>
    <row r="47" spans="1:8" x14ac:dyDescent="0.25">
      <c r="A47" s="49"/>
      <c r="B47" s="50"/>
      <c r="C47" s="50"/>
      <c r="D47" s="72"/>
      <c r="H47" s="13"/>
    </row>
    <row r="48" spans="1:8" ht="7.5" customHeight="1" x14ac:dyDescent="0.25">
      <c r="A48" s="12"/>
      <c r="H48" s="13"/>
    </row>
    <row r="49" spans="1:8" ht="18" x14ac:dyDescent="0.25">
      <c r="A49" s="23" t="s">
        <v>32</v>
      </c>
      <c r="B49" s="24"/>
      <c r="C49" s="24"/>
      <c r="D49" s="4" t="e">
        <f>ROUND(D41/D46,2)</f>
        <v>#DIV/0!</v>
      </c>
      <c r="H49" s="13"/>
    </row>
    <row r="50" spans="1:8" ht="7.5" customHeight="1" x14ac:dyDescent="0.25">
      <c r="A50" s="12"/>
      <c r="H50" s="13"/>
    </row>
    <row r="51" spans="1:8" ht="18.75" x14ac:dyDescent="0.25">
      <c r="A51" s="15" t="s">
        <v>14</v>
      </c>
      <c r="H51" s="13"/>
    </row>
    <row r="52" spans="1:8" ht="7.5" customHeight="1" x14ac:dyDescent="0.25">
      <c r="A52" s="12"/>
      <c r="H52" s="13"/>
    </row>
    <row r="53" spans="1:8" x14ac:dyDescent="0.25">
      <c r="A53" s="12" t="s">
        <v>15</v>
      </c>
      <c r="H53" s="13"/>
    </row>
    <row r="54" spans="1:8" ht="18.75" x14ac:dyDescent="0.25">
      <c r="A54" s="23" t="s">
        <v>24</v>
      </c>
      <c r="B54" s="24"/>
      <c r="C54" s="24"/>
      <c r="D54" s="6" t="e">
        <f>ROUND(D26/(D41*D12*3600),2)</f>
        <v>#DIV/0!</v>
      </c>
      <c r="E54" s="53" t="e">
        <f>IF(D54&gt;48,"NON CONFORME","CONFORME")</f>
        <v>#DIV/0!</v>
      </c>
      <c r="F54" s="54"/>
      <c r="G54" s="54"/>
      <c r="H54" s="55"/>
    </row>
    <row r="55" spans="1:8" ht="7.5" customHeight="1" x14ac:dyDescent="0.25">
      <c r="A55" s="17"/>
      <c r="B55" s="8"/>
      <c r="C55" s="8"/>
      <c r="D55" s="9"/>
      <c r="H55" s="13"/>
    </row>
    <row r="56" spans="1:8" ht="15" customHeight="1" x14ac:dyDescent="0.25">
      <c r="A56" s="36" t="s">
        <v>28</v>
      </c>
      <c r="B56" s="37"/>
      <c r="C56" s="37"/>
      <c r="D56" s="37"/>
      <c r="E56" s="37"/>
      <c r="F56" s="37"/>
      <c r="G56" s="37"/>
      <c r="H56" s="38"/>
    </row>
    <row r="57" spans="1:8" x14ac:dyDescent="0.25">
      <c r="A57" s="36"/>
      <c r="B57" s="37"/>
      <c r="C57" s="37"/>
      <c r="D57" s="37"/>
      <c r="E57" s="37"/>
      <c r="F57" s="37"/>
      <c r="G57" s="37"/>
      <c r="H57" s="38"/>
    </row>
    <row r="58" spans="1:8" ht="15.75" thickBot="1" x14ac:dyDescent="0.3">
      <c r="A58" s="39"/>
      <c r="B58" s="40"/>
      <c r="C58" s="40"/>
      <c r="D58" s="40"/>
      <c r="E58" s="40"/>
      <c r="F58" s="40"/>
      <c r="G58" s="40"/>
      <c r="H58" s="41"/>
    </row>
  </sheetData>
  <sheetProtection password="C502" sheet="1" objects="1" scenarios="1" selectLockedCells="1"/>
  <mergeCells count="17">
    <mergeCell ref="A49:C49"/>
    <mergeCell ref="A54:C54"/>
    <mergeCell ref="A56:H58"/>
    <mergeCell ref="A31:C31"/>
    <mergeCell ref="A33:C33"/>
    <mergeCell ref="A38:C39"/>
    <mergeCell ref="D38:D39"/>
    <mergeCell ref="A41:C41"/>
    <mergeCell ref="A46:C47"/>
    <mergeCell ref="D46:D47"/>
    <mergeCell ref="E54:H54"/>
    <mergeCell ref="A26:C26"/>
    <mergeCell ref="A1:H1"/>
    <mergeCell ref="A2:H2"/>
    <mergeCell ref="A4:H5"/>
    <mergeCell ref="D7:H7"/>
    <mergeCell ref="A20:C20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topLeftCell="A37" workbookViewId="0">
      <selection activeCell="D46" sqref="D46:D47"/>
    </sheetView>
  </sheetViews>
  <sheetFormatPr baseColWidth="10" defaultRowHeight="15" x14ac:dyDescent="0.25"/>
  <cols>
    <col min="1" max="1" width="13" style="1" customWidth="1"/>
    <col min="2" max="2" width="12.5703125" style="1" customWidth="1"/>
    <col min="3" max="7" width="11.42578125" style="1"/>
    <col min="8" max="8" width="15.85546875" style="1" customWidth="1"/>
    <col min="9" max="16384" width="11.42578125" style="1"/>
  </cols>
  <sheetData>
    <row r="1" spans="1:8" x14ac:dyDescent="0.25">
      <c r="A1" s="25" t="s">
        <v>0</v>
      </c>
      <c r="B1" s="26"/>
      <c r="C1" s="26"/>
      <c r="D1" s="26"/>
      <c r="E1" s="26"/>
      <c r="F1" s="26"/>
      <c r="G1" s="26"/>
      <c r="H1" s="27"/>
    </row>
    <row r="2" spans="1:8" x14ac:dyDescent="0.25">
      <c r="A2" s="28" t="s">
        <v>1</v>
      </c>
      <c r="B2" s="29"/>
      <c r="C2" s="29"/>
      <c r="D2" s="29"/>
      <c r="E2" s="29"/>
      <c r="F2" s="29"/>
      <c r="G2" s="29"/>
      <c r="H2" s="30"/>
    </row>
    <row r="3" spans="1:8" ht="7.5" customHeight="1" x14ac:dyDescent="0.25">
      <c r="A3" s="12"/>
      <c r="H3" s="13"/>
    </row>
    <row r="4" spans="1:8" ht="33.75" customHeight="1" x14ac:dyDescent="0.25">
      <c r="A4" s="31" t="s">
        <v>30</v>
      </c>
      <c r="B4" s="32"/>
      <c r="C4" s="32"/>
      <c r="D4" s="32"/>
      <c r="E4" s="32"/>
      <c r="F4" s="32"/>
      <c r="G4" s="32"/>
      <c r="H4" s="33"/>
    </row>
    <row r="5" spans="1:8" ht="33.75" customHeight="1" x14ac:dyDescent="0.25">
      <c r="A5" s="31"/>
      <c r="B5" s="32"/>
      <c r="C5" s="32"/>
      <c r="D5" s="32"/>
      <c r="E5" s="32"/>
      <c r="F5" s="32"/>
      <c r="G5" s="32"/>
      <c r="H5" s="33"/>
    </row>
    <row r="6" spans="1:8" ht="7.5" customHeight="1" x14ac:dyDescent="0.25">
      <c r="A6" s="12"/>
      <c r="H6" s="13"/>
    </row>
    <row r="7" spans="1:8" ht="18.75" x14ac:dyDescent="0.25">
      <c r="A7" s="14" t="s">
        <v>2</v>
      </c>
      <c r="B7" s="11">
        <f>'Pluie vicennale'!B7</f>
        <v>0</v>
      </c>
      <c r="C7" s="2" t="s">
        <v>3</v>
      </c>
      <c r="D7" s="56">
        <f>'Pluie vicennale'!D7:H7</f>
        <v>0</v>
      </c>
      <c r="E7" s="56"/>
      <c r="F7" s="56"/>
      <c r="G7" s="56"/>
      <c r="H7" s="57"/>
    </row>
    <row r="8" spans="1:8" ht="7.5" customHeight="1" x14ac:dyDescent="0.25">
      <c r="A8" s="12"/>
      <c r="H8" s="13"/>
    </row>
    <row r="9" spans="1:8" ht="18.75" x14ac:dyDescent="0.25">
      <c r="A9" s="15" t="s">
        <v>4</v>
      </c>
      <c r="H9" s="13"/>
    </row>
    <row r="10" spans="1:8" ht="7.5" customHeight="1" x14ac:dyDescent="0.25">
      <c r="A10" s="12"/>
      <c r="H10" s="13"/>
    </row>
    <row r="11" spans="1:8" x14ac:dyDescent="0.25">
      <c r="A11" s="12" t="s">
        <v>25</v>
      </c>
      <c r="D11" s="1">
        <f>(13.964*(180^(1-0.751)))/1000</f>
        <v>5.0882998247418564E-2</v>
      </c>
      <c r="H11" s="13"/>
    </row>
    <row r="12" spans="1:8" x14ac:dyDescent="0.25">
      <c r="A12" s="12" t="s">
        <v>35</v>
      </c>
      <c r="D12" s="3">
        <f>2*10^-6</f>
        <v>1.9999999999999999E-6</v>
      </c>
      <c r="H12" s="13"/>
    </row>
    <row r="13" spans="1:8" ht="7.5" customHeight="1" x14ac:dyDescent="0.25">
      <c r="A13" s="12"/>
      <c r="H13" s="13"/>
    </row>
    <row r="14" spans="1:8" ht="18.75" x14ac:dyDescent="0.25">
      <c r="A14" s="15" t="s">
        <v>5</v>
      </c>
      <c r="H14" s="13"/>
    </row>
    <row r="15" spans="1:8" ht="7.5" customHeight="1" x14ac:dyDescent="0.25">
      <c r="A15" s="12"/>
      <c r="H15" s="13"/>
    </row>
    <row r="16" spans="1:8" ht="18" x14ac:dyDescent="0.25">
      <c r="A16" s="12" t="s">
        <v>16</v>
      </c>
      <c r="H16" s="13"/>
    </row>
    <row r="17" spans="1:8" x14ac:dyDescent="0.25">
      <c r="A17" s="12" t="s">
        <v>6</v>
      </c>
      <c r="H17" s="13"/>
    </row>
    <row r="18" spans="1:8" x14ac:dyDescent="0.25">
      <c r="A18" s="12" t="s">
        <v>7</v>
      </c>
      <c r="H18" s="13"/>
    </row>
    <row r="19" spans="1:8" ht="7.5" customHeight="1" x14ac:dyDescent="0.25">
      <c r="A19" s="12"/>
      <c r="H19" s="13"/>
    </row>
    <row r="20" spans="1:8" ht="18" x14ac:dyDescent="0.25">
      <c r="A20" s="23" t="s">
        <v>17</v>
      </c>
      <c r="B20" s="24"/>
      <c r="C20" s="24"/>
      <c r="D20" s="4">
        <f>'Pluie vicennale'!D20</f>
        <v>0</v>
      </c>
      <c r="H20" s="13"/>
    </row>
    <row r="21" spans="1:8" ht="7.5" customHeight="1" x14ac:dyDescent="0.25">
      <c r="A21" s="12"/>
      <c r="H21" s="13"/>
    </row>
    <row r="22" spans="1:8" ht="18.75" x14ac:dyDescent="0.25">
      <c r="A22" s="15" t="s">
        <v>8</v>
      </c>
      <c r="H22" s="13"/>
    </row>
    <row r="23" spans="1:8" ht="7.5" customHeight="1" x14ac:dyDescent="0.25">
      <c r="A23" s="12"/>
      <c r="H23" s="13"/>
    </row>
    <row r="24" spans="1:8" ht="18" x14ac:dyDescent="0.25">
      <c r="A24" s="12" t="s">
        <v>18</v>
      </c>
      <c r="H24" s="13"/>
    </row>
    <row r="25" spans="1:8" x14ac:dyDescent="0.25">
      <c r="A25" s="12" t="s">
        <v>9</v>
      </c>
      <c r="H25" s="13"/>
    </row>
    <row r="26" spans="1:8" ht="18" x14ac:dyDescent="0.25">
      <c r="A26" s="23" t="s">
        <v>19</v>
      </c>
      <c r="B26" s="24"/>
      <c r="C26" s="24"/>
      <c r="D26" s="4">
        <f>ROUND(D20*D11,3)</f>
        <v>0</v>
      </c>
      <c r="E26" s="58" t="s">
        <v>27</v>
      </c>
      <c r="F26" s="59"/>
      <c r="G26" s="60"/>
      <c r="H26" s="18">
        <f>D26-'Pluie vicennale'!D26</f>
        <v>0</v>
      </c>
    </row>
    <row r="27" spans="1:8" ht="7.5" customHeight="1" x14ac:dyDescent="0.25">
      <c r="A27" s="12"/>
      <c r="H27" s="13"/>
    </row>
    <row r="28" spans="1:8" ht="18.75" x14ac:dyDescent="0.25">
      <c r="A28" s="15" t="s">
        <v>10</v>
      </c>
      <c r="H28" s="13"/>
    </row>
    <row r="29" spans="1:8" ht="7.5" customHeight="1" x14ac:dyDescent="0.25">
      <c r="A29" s="12"/>
      <c r="H29" s="13"/>
    </row>
    <row r="30" spans="1:8" ht="18" x14ac:dyDescent="0.25">
      <c r="A30" s="12" t="s">
        <v>20</v>
      </c>
      <c r="H30" s="13"/>
    </row>
    <row r="31" spans="1:8" x14ac:dyDescent="0.25">
      <c r="A31" s="42" t="s">
        <v>11</v>
      </c>
      <c r="B31" s="43"/>
      <c r="C31" s="44"/>
      <c r="D31" s="22">
        <f>+'Pluie vicennale'!D31</f>
        <v>0</v>
      </c>
      <c r="H31" s="13"/>
    </row>
    <row r="32" spans="1:8" ht="7.5" customHeight="1" x14ac:dyDescent="0.25">
      <c r="A32" s="12"/>
      <c r="H32" s="13"/>
    </row>
    <row r="33" spans="1:8" ht="15" customHeight="1" x14ac:dyDescent="0.25">
      <c r="A33" s="45" t="s">
        <v>21</v>
      </c>
      <c r="B33" s="46"/>
      <c r="C33" s="46"/>
      <c r="D33" s="4" t="e">
        <f>ROUND(D26/D31,3)</f>
        <v>#DIV/0!</v>
      </c>
      <c r="H33" s="13"/>
    </row>
    <row r="34" spans="1:8" ht="7.5" customHeight="1" x14ac:dyDescent="0.25">
      <c r="A34" s="12"/>
      <c r="H34" s="13"/>
    </row>
    <row r="35" spans="1:8" ht="18.75" x14ac:dyDescent="0.25">
      <c r="A35" s="15" t="s">
        <v>12</v>
      </c>
      <c r="H35" s="13"/>
    </row>
    <row r="36" spans="1:8" ht="7.5" customHeight="1" x14ac:dyDescent="0.25">
      <c r="A36" s="12"/>
      <c r="H36" s="13"/>
    </row>
    <row r="37" spans="1:8" ht="18" x14ac:dyDescent="0.25">
      <c r="A37" s="12" t="s">
        <v>22</v>
      </c>
      <c r="H37" s="13"/>
    </row>
    <row r="38" spans="1:8" ht="15" customHeight="1" x14ac:dyDescent="0.25">
      <c r="A38" s="47" t="s">
        <v>13</v>
      </c>
      <c r="B38" s="48"/>
      <c r="C38" s="48"/>
      <c r="D38" s="67"/>
      <c r="H38" s="13"/>
    </row>
    <row r="39" spans="1:8" x14ac:dyDescent="0.25">
      <c r="A39" s="49"/>
      <c r="B39" s="50"/>
      <c r="C39" s="50"/>
      <c r="D39" s="68"/>
      <c r="H39" s="13"/>
    </row>
    <row r="40" spans="1:8" ht="7.5" customHeight="1" x14ac:dyDescent="0.25">
      <c r="A40" s="16"/>
      <c r="B40" s="10"/>
      <c r="C40" s="10"/>
      <c r="D40" s="5"/>
      <c r="H40" s="13"/>
    </row>
    <row r="41" spans="1:8" ht="18" x14ac:dyDescent="0.25">
      <c r="A41" s="23" t="s">
        <v>23</v>
      </c>
      <c r="B41" s="24"/>
      <c r="C41" s="24"/>
      <c r="D41" s="4" t="e">
        <f>ROUND(D33/D38,2)</f>
        <v>#DIV/0!</v>
      </c>
      <c r="H41" s="13"/>
    </row>
    <row r="42" spans="1:8" ht="7.5" customHeight="1" x14ac:dyDescent="0.25">
      <c r="A42" s="12"/>
      <c r="H42" s="13"/>
    </row>
    <row r="43" spans="1:8" ht="18.75" x14ac:dyDescent="0.25">
      <c r="A43" s="15" t="s">
        <v>34</v>
      </c>
      <c r="H43" s="13"/>
    </row>
    <row r="44" spans="1:8" ht="7.5" customHeight="1" x14ac:dyDescent="0.25">
      <c r="A44" s="12"/>
      <c r="H44" s="13"/>
    </row>
    <row r="45" spans="1:8" ht="18" x14ac:dyDescent="0.25">
      <c r="A45" s="12" t="s">
        <v>31</v>
      </c>
      <c r="H45" s="13"/>
    </row>
    <row r="46" spans="1:8" ht="15" customHeight="1" x14ac:dyDescent="0.25">
      <c r="A46" s="47" t="s">
        <v>33</v>
      </c>
      <c r="B46" s="48"/>
      <c r="C46" s="48"/>
      <c r="D46" s="69"/>
      <c r="H46" s="13"/>
    </row>
    <row r="47" spans="1:8" x14ac:dyDescent="0.25">
      <c r="A47" s="49"/>
      <c r="B47" s="50"/>
      <c r="C47" s="50"/>
      <c r="D47" s="70"/>
      <c r="H47" s="13"/>
    </row>
    <row r="48" spans="1:8" ht="7.5" customHeight="1" x14ac:dyDescent="0.25">
      <c r="A48" s="12"/>
      <c r="H48" s="13"/>
    </row>
    <row r="49" spans="1:8" ht="18" x14ac:dyDescent="0.25">
      <c r="A49" s="23" t="s">
        <v>32</v>
      </c>
      <c r="B49" s="24"/>
      <c r="C49" s="24"/>
      <c r="D49" s="4" t="e">
        <f>ROUNDUP(D41/D46,2)</f>
        <v>#DIV/0!</v>
      </c>
      <c r="H49" s="13"/>
    </row>
    <row r="50" spans="1:8" ht="7.5" customHeight="1" x14ac:dyDescent="0.25">
      <c r="A50" s="12"/>
      <c r="H50" s="13"/>
    </row>
    <row r="51" spans="1:8" ht="18.75" x14ac:dyDescent="0.25">
      <c r="A51" s="15" t="s">
        <v>14</v>
      </c>
      <c r="H51" s="13"/>
    </row>
    <row r="52" spans="1:8" ht="7.5" customHeight="1" x14ac:dyDescent="0.25">
      <c r="A52" s="12"/>
      <c r="H52" s="13"/>
    </row>
    <row r="53" spans="1:8" x14ac:dyDescent="0.25">
      <c r="A53" s="12" t="s">
        <v>15</v>
      </c>
      <c r="H53" s="13"/>
    </row>
    <row r="54" spans="1:8" ht="15" customHeight="1" x14ac:dyDescent="0.25">
      <c r="A54" s="23" t="s">
        <v>24</v>
      </c>
      <c r="B54" s="24"/>
      <c r="C54" s="24"/>
      <c r="D54" s="6" t="e">
        <f>ROUND(D26/(D41*D12*3600),2)</f>
        <v>#DIV/0!</v>
      </c>
      <c r="E54" s="53" t="e">
        <f>IF(D54&gt;48,"ATTENTION : NON CONFORME","CONFORME")</f>
        <v>#DIV/0!</v>
      </c>
      <c r="F54" s="54"/>
      <c r="G54" s="54"/>
      <c r="H54" s="55"/>
    </row>
    <row r="55" spans="1:8" ht="15" customHeight="1" x14ac:dyDescent="0.25">
      <c r="A55" s="61" t="s">
        <v>36</v>
      </c>
      <c r="B55" s="62"/>
      <c r="C55" s="62"/>
      <c r="D55" s="62"/>
      <c r="E55" s="62"/>
      <c r="F55" s="62"/>
      <c r="G55" s="62"/>
      <c r="H55" s="63"/>
    </row>
    <row r="56" spans="1:8" x14ac:dyDescent="0.25">
      <c r="A56" s="61"/>
      <c r="B56" s="62"/>
      <c r="C56" s="62"/>
      <c r="D56" s="62"/>
      <c r="E56" s="62"/>
      <c r="F56" s="62"/>
      <c r="G56" s="62"/>
      <c r="H56" s="63"/>
    </row>
    <row r="57" spans="1:8" x14ac:dyDescent="0.25">
      <c r="A57" s="61"/>
      <c r="B57" s="62"/>
      <c r="C57" s="62"/>
      <c r="D57" s="62"/>
      <c r="E57" s="62"/>
      <c r="F57" s="62"/>
      <c r="G57" s="62"/>
      <c r="H57" s="63"/>
    </row>
    <row r="58" spans="1:8" x14ac:dyDescent="0.25">
      <c r="A58" s="61"/>
      <c r="B58" s="62"/>
      <c r="C58" s="62"/>
      <c r="D58" s="62"/>
      <c r="E58" s="62"/>
      <c r="F58" s="62"/>
      <c r="G58" s="62"/>
      <c r="H58" s="63"/>
    </row>
    <row r="59" spans="1:8" ht="15.75" thickBot="1" x14ac:dyDescent="0.3">
      <c r="A59" s="64"/>
      <c r="B59" s="65"/>
      <c r="C59" s="65"/>
      <c r="D59" s="65"/>
      <c r="E59" s="65"/>
      <c r="F59" s="65"/>
      <c r="G59" s="65"/>
      <c r="H59" s="66"/>
    </row>
    <row r="60" spans="1:8" x14ac:dyDescent="0.25">
      <c r="A60" s="7"/>
      <c r="B60" s="7"/>
      <c r="C60" s="7"/>
      <c r="D60" s="7"/>
      <c r="E60" s="7"/>
      <c r="F60" s="7"/>
      <c r="G60" s="7"/>
      <c r="H60" s="7"/>
    </row>
  </sheetData>
  <sheetProtection password="C502" sheet="1" objects="1" scenarios="1" selectLockedCells="1"/>
  <mergeCells count="18">
    <mergeCell ref="A31:C31"/>
    <mergeCell ref="A33:C33"/>
    <mergeCell ref="A38:C39"/>
    <mergeCell ref="D38:D39"/>
    <mergeCell ref="A41:C41"/>
    <mergeCell ref="A46:C47"/>
    <mergeCell ref="D46:D47"/>
    <mergeCell ref="A55:H59"/>
    <mergeCell ref="A49:C49"/>
    <mergeCell ref="A54:C54"/>
    <mergeCell ref="E54:H54"/>
    <mergeCell ref="A26:C26"/>
    <mergeCell ref="A1:H1"/>
    <mergeCell ref="A2:H2"/>
    <mergeCell ref="A4:H5"/>
    <mergeCell ref="D7:H7"/>
    <mergeCell ref="A20:C20"/>
    <mergeCell ref="E26:G26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Pluie vicennale</vt:lpstr>
      <vt:lpstr>Pluie centennale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cp:lastPrinted>2013-12-04T10:38:46Z</cp:lastPrinted>
  <dcterms:created xsi:type="dcterms:W3CDTF">2013-10-03T19:25:42Z</dcterms:created>
  <dcterms:modified xsi:type="dcterms:W3CDTF">2014-06-11T10:57:27Z</dcterms:modified>
</cp:coreProperties>
</file>